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beaucag/Avaratec Desktop/public_html/Classes/ChEThermoBeaucage/Chapter 14 Excel Sheets/"/>
    </mc:Choice>
  </mc:AlternateContent>
  <xr:revisionPtr revIDLastSave="0" documentId="10_ncr:8100000_{97E848E1-DA5E-1E41-91FD-3A03166E74FA}" xr6:coauthVersionLast="34" xr6:coauthVersionMax="34" xr10:uidLastSave="{00000000-0000-0000-0000-000000000000}"/>
  <bookViews>
    <workbookView xWindow="480" yWindow="480" windowWidth="25040" windowHeight="15060" tabRatio="500" xr2:uid="{00000000-000D-0000-FFFF-FFFF00000000}"/>
  </bookViews>
  <sheets>
    <sheet name="Sheet1" sheetId="1" r:id="rId1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6" i="1" l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5" i="1"/>
  <c r="M5" i="1"/>
  <c r="J5" i="1"/>
  <c r="I5" i="1"/>
  <c r="E25" i="1" l="1"/>
  <c r="F25" i="1"/>
  <c r="H25" i="1" s="1"/>
  <c r="H5" i="1"/>
  <c r="I9" i="1"/>
  <c r="I13" i="1"/>
  <c r="I17" i="1"/>
  <c r="I21" i="1"/>
  <c r="G25" i="1"/>
  <c r="G5" i="1"/>
  <c r="H6" i="1"/>
  <c r="H9" i="1"/>
  <c r="H10" i="1"/>
  <c r="H13" i="1"/>
  <c r="H14" i="1"/>
  <c r="H17" i="1"/>
  <c r="H18" i="1"/>
  <c r="H21" i="1"/>
  <c r="H22" i="1"/>
  <c r="G6" i="1"/>
  <c r="G7" i="1"/>
  <c r="G9" i="1"/>
  <c r="G10" i="1"/>
  <c r="G11" i="1"/>
  <c r="G13" i="1"/>
  <c r="G14" i="1"/>
  <c r="G15" i="1"/>
  <c r="G17" i="1"/>
  <c r="G18" i="1"/>
  <c r="G19" i="1"/>
  <c r="G21" i="1"/>
  <c r="G22" i="1"/>
  <c r="G23" i="1"/>
  <c r="F6" i="1"/>
  <c r="M6" i="1" s="1"/>
  <c r="F7" i="1"/>
  <c r="F8" i="1"/>
  <c r="G8" i="1" s="1"/>
  <c r="F9" i="1"/>
  <c r="J9" i="1" s="1"/>
  <c r="F10" i="1"/>
  <c r="M10" i="1" s="1"/>
  <c r="F11" i="1"/>
  <c r="F12" i="1"/>
  <c r="G12" i="1" s="1"/>
  <c r="F13" i="1"/>
  <c r="J13" i="1" s="1"/>
  <c r="F14" i="1"/>
  <c r="M14" i="1" s="1"/>
  <c r="F15" i="1"/>
  <c r="F16" i="1"/>
  <c r="G16" i="1" s="1"/>
  <c r="F17" i="1"/>
  <c r="J17" i="1" s="1"/>
  <c r="F18" i="1"/>
  <c r="M18" i="1" s="1"/>
  <c r="F19" i="1"/>
  <c r="F20" i="1"/>
  <c r="G20" i="1" s="1"/>
  <c r="F21" i="1"/>
  <c r="J21" i="1" s="1"/>
  <c r="F22" i="1"/>
  <c r="M22" i="1" s="1"/>
  <c r="F23" i="1"/>
  <c r="F24" i="1"/>
  <c r="G24" i="1" s="1"/>
  <c r="M17" i="1" l="1"/>
  <c r="M25" i="1"/>
  <c r="J16" i="1"/>
  <c r="J12" i="1"/>
  <c r="I20" i="1"/>
  <c r="I16" i="1"/>
  <c r="I12" i="1"/>
  <c r="I8" i="1"/>
  <c r="J15" i="1"/>
  <c r="M24" i="1"/>
  <c r="M20" i="1"/>
  <c r="M8" i="1"/>
  <c r="M21" i="1"/>
  <c r="M13" i="1"/>
  <c r="M9" i="1"/>
  <c r="H24" i="1"/>
  <c r="H16" i="1"/>
  <c r="I23" i="1"/>
  <c r="I19" i="1"/>
  <c r="I15" i="1"/>
  <c r="I11" i="1"/>
  <c r="I7" i="1"/>
  <c r="J25" i="1"/>
  <c r="J22" i="1"/>
  <c r="J18" i="1"/>
  <c r="J14" i="1"/>
  <c r="J10" i="1"/>
  <c r="J6" i="1"/>
  <c r="M23" i="1"/>
  <c r="M19" i="1"/>
  <c r="M15" i="1"/>
  <c r="M11" i="1"/>
  <c r="M7" i="1"/>
  <c r="J24" i="1"/>
  <c r="I24" i="1"/>
  <c r="H20" i="1"/>
  <c r="J20" i="1" s="1"/>
  <c r="H12" i="1"/>
  <c r="H8" i="1"/>
  <c r="J8" i="1" s="1"/>
  <c r="H23" i="1"/>
  <c r="J23" i="1" s="1"/>
  <c r="H19" i="1"/>
  <c r="J19" i="1" s="1"/>
  <c r="H15" i="1"/>
  <c r="H11" i="1"/>
  <c r="J11" i="1" s="1"/>
  <c r="H7" i="1"/>
  <c r="J7" i="1" s="1"/>
  <c r="I25" i="1"/>
  <c r="I22" i="1"/>
  <c r="I18" i="1"/>
  <c r="I14" i="1"/>
  <c r="I10" i="1"/>
  <c r="I6" i="1"/>
  <c r="M12" i="1" l="1"/>
  <c r="M16" i="1"/>
</calcChain>
</file>

<file path=xl/sharedStrings.xml><?xml version="1.0" encoding="utf-8"?>
<sst xmlns="http://schemas.openxmlformats.org/spreadsheetml/2006/main" count="20" uniqueCount="17">
  <si>
    <t>g1</t>
  </si>
  <si>
    <t>neopentane</t>
  </si>
  <si>
    <t>CCl2H2</t>
  </si>
  <si>
    <t>V</t>
  </si>
  <si>
    <t>cm3/mole</t>
  </si>
  <si>
    <t>d</t>
  </si>
  <si>
    <t>(cal/cm3)^1/2</t>
  </si>
  <si>
    <t>f</t>
  </si>
  <si>
    <t>x</t>
  </si>
  <si>
    <t>g2</t>
  </si>
  <si>
    <t>Temp K</t>
  </si>
  <si>
    <t>a1</t>
  </si>
  <si>
    <t>a2</t>
  </si>
  <si>
    <t>GE</t>
  </si>
  <si>
    <t>Gig</t>
  </si>
  <si>
    <t>DGMix</t>
  </si>
  <si>
    <t>J/mol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</si>
</sst>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2" fontId="0" fillId="0" borderId="0" xfId="0" applyNumberFormat="1"/>
    <xf numFmtId="164" fontId="0" fillId="0" borderId="0" xfId="0" applyNumberFormat="1"/>
    <xf numFmtId="165" fontId="0" fillId="0" borderId="0" xfId="0" applyNumberFormat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xVal>
            <c:numRef>
              <c:f>Sheet1!$E$5:$E$24</c:f>
              <c:numCache>
                <c:formatCode>General</c:formatCode>
                <c:ptCount val="2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</c:numCache>
            </c:numRef>
          </c:xVal>
          <c:yVal>
            <c:numRef>
              <c:f>Sheet1!$I$5:$I$25</c:f>
              <c:numCache>
                <c:formatCode>0.00</c:formatCode>
                <c:ptCount val="21"/>
                <c:pt idx="0">
                  <c:v>9.9999999999999995E-21</c:v>
                </c:pt>
                <c:pt idx="1">
                  <c:v>9.1681389553154621E-2</c:v>
                </c:pt>
                <c:pt idx="2">
                  <c:v>0.17833660042695354</c:v>
                </c:pt>
                <c:pt idx="3">
                  <c:v>0.26244358295789405</c:v>
                </c:pt>
                <c:pt idx="4">
                  <c:v>0.34566562046231208</c:v>
                </c:pt>
                <c:pt idx="5">
                  <c:v>0.42913978477897818</c:v>
                </c:pt>
                <c:pt idx="6">
                  <c:v>0.51365210306495357</c:v>
                </c:pt>
                <c:pt idx="7">
                  <c:v>0.59974764465834562</c:v>
                </c:pt>
                <c:pt idx="8">
                  <c:v>0.68780189582949336</c:v>
                </c:pt>
                <c:pt idx="9">
                  <c:v>0.77806837225345937</c:v>
                </c:pt>
                <c:pt idx="10">
                  <c:v>0.8707112225781225</c:v>
                </c:pt>
                <c:pt idx="11">
                  <c:v>0.96582809932966918</c:v>
                </c:pt>
                <c:pt idx="12">
                  <c:v>1.0634665626115807</c:v>
                </c:pt>
                <c:pt idx="13">
                  <c:v>1.1636360871466345</c:v>
                </c:pt>
                <c:pt idx="14">
                  <c:v>1.2663170153243819</c:v>
                </c:pt>
                <c:pt idx="15">
                  <c:v>1.3714673453400406</c:v>
                </c:pt>
                <c:pt idx="16">
                  <c:v>1.4790279548913612</c:v>
                </c:pt>
                <c:pt idx="17">
                  <c:v>1.5889266736419194</c:v>
                </c:pt>
                <c:pt idx="18">
                  <c:v>1.7010814939348415</c:v>
                </c:pt>
                <c:pt idx="19">
                  <c:v>1.8154031260794168</c:v>
                </c:pt>
                <c:pt idx="20">
                  <c:v>1.9317970477162201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DCA-444C-BA47-72A0109A070D}"/>
            </c:ext>
          </c:extLst>
        </c:ser>
        <c:ser>
          <c:idx val="1"/>
          <c:order val="1"/>
          <c:spPr>
            <a:ln w="47625">
              <a:noFill/>
            </a:ln>
          </c:spPr>
          <c:xVal>
            <c:numRef>
              <c:f>Sheet1!$E$5:$E$24</c:f>
              <c:numCache>
                <c:formatCode>General</c:formatCode>
                <c:ptCount val="2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</c:numCache>
            </c:numRef>
          </c:xVal>
          <c:yVal>
            <c:numRef>
              <c:f>Sheet1!$J$5:$J$25</c:f>
              <c:numCache>
                <c:formatCode>0.00</c:formatCode>
                <c:ptCount val="21"/>
                <c:pt idx="0">
                  <c:v>1.4125784911902604</c:v>
                </c:pt>
                <c:pt idx="1">
                  <c:v>1.2088730395775416</c:v>
                </c:pt>
                <c:pt idx="2">
                  <c:v>1.0440530786598896</c:v>
                </c:pt>
                <c:pt idx="3">
                  <c:v>0.90794620435197826</c:v>
                </c:pt>
                <c:pt idx="4">
                  <c:v>0.79351255997608727</c:v>
                </c:pt>
                <c:pt idx="5">
                  <c:v>0.69576038704758714</c:v>
                </c:pt>
                <c:pt idx="6">
                  <c:v>0.61107322313306867</c:v>
                </c:pt>
                <c:pt idx="7">
                  <c:v>0.53678028800013089</c:v>
                </c:pt>
                <c:pt idx="8">
                  <c:v>0.47087500879586847</c:v>
                </c:pt>
                <c:pt idx="9">
                  <c:v>0.41182629684418998</c:v>
                </c:pt>
                <c:pt idx="10">
                  <c:v>0.35844935131997996</c:v>
                </c:pt>
                <c:pt idx="11">
                  <c:v>0.3098155309306187</c:v>
                </c:pt>
                <c:pt idx="12">
                  <c:v>0.26518839280395706</c:v>
                </c:pt>
                <c:pt idx="13">
                  <c:v>0.22397758575962842</c:v>
                </c:pt>
                <c:pt idx="14">
                  <c:v>0.18570513443944933</c:v>
                </c:pt>
                <c:pt idx="15">
                  <c:v>0.14998045766548448</c:v>
                </c:pt>
                <c:pt idx="16">
                  <c:v>0.11648163247631596</c:v>
                </c:pt>
                <c:pt idx="17">
                  <c:v>8.4941183913177232E-2</c:v>
                </c:pt>
                <c:pt idx="18">
                  <c:v>5.5135194756132551E-2</c:v>
                </c:pt>
                <c:pt idx="19">
                  <c:v>2.687487857855287E-2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DCA-444C-BA47-72A0109A0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701384"/>
        <c:axId val="2109338776"/>
      </c:scatterChart>
      <c:valAx>
        <c:axId val="2056701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09338776"/>
        <c:crosses val="autoZero"/>
        <c:crossBetween val="midCat"/>
      </c:valAx>
      <c:valAx>
        <c:axId val="210933877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0567013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xVal>
            <c:numRef>
              <c:f>Sheet1!$E$5:$E$25</c:f>
              <c:numCache>
                <c:formatCode>General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xVal>
          <c:yVal>
            <c:numRef>
              <c:f>Sheet1!$K$5:$K$25</c:f>
              <c:numCache>
                <c:formatCode>0.0</c:formatCode>
                <c:ptCount val="21"/>
                <c:pt idx="0">
                  <c:v>3.2802559999999987E-17</c:v>
                </c:pt>
                <c:pt idx="1">
                  <c:v>284.14175665171894</c:v>
                </c:pt>
                <c:pt idx="2">
                  <c:v>516.00588653295108</c:v>
                </c:pt>
                <c:pt idx="3">
                  <c:v>701.84844676753767</c:v>
                </c:pt>
                <c:pt idx="4">
                  <c:v>846.96557037036996</c:v>
                </c:pt>
                <c:pt idx="5">
                  <c:v>955.87077707006335</c:v>
                </c:pt>
                <c:pt idx="6">
                  <c:v>1032.4343823095819</c:v>
                </c:pt>
                <c:pt idx="7">
                  <c:v>1079.9941314353493</c:v>
                </c:pt>
                <c:pt idx="8">
                  <c:v>1101.4437577981648</c:v>
                </c:pt>
                <c:pt idx="9">
                  <c:v>1099.3044386237509</c:v>
                </c:pt>
                <c:pt idx="10">
                  <c:v>1075.7828817204297</c:v>
                </c:pt>
                <c:pt idx="11">
                  <c:v>1032.8188729927003</c:v>
                </c:pt>
                <c:pt idx="12">
                  <c:v>972.12445020242899</c:v>
                </c:pt>
                <c:pt idx="13">
                  <c:v>895.21637443461111</c:v>
                </c:pt>
                <c:pt idx="14">
                  <c:v>803.44319999999971</c:v>
                </c:pt>
                <c:pt idx="15">
                  <c:v>698.00796279069755</c:v>
                </c:pt>
                <c:pt idx="16">
                  <c:v>579.9872927536228</c:v>
                </c:pt>
                <c:pt idx="17">
                  <c:v>450.34759117387506</c:v>
                </c:pt>
                <c:pt idx="18">
                  <c:v>309.95878554216819</c:v>
                </c:pt>
                <c:pt idx="19">
                  <c:v>159.60607489504628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44E-B04E-A697-88AE7780BD60}"/>
            </c:ext>
          </c:extLst>
        </c:ser>
        <c:ser>
          <c:idx val="1"/>
          <c:order val="1"/>
          <c:spPr>
            <a:ln w="47625">
              <a:noFill/>
            </a:ln>
          </c:spPr>
          <c:xVal>
            <c:numRef>
              <c:f>Sheet1!$E$5:$E$25</c:f>
              <c:numCache>
                <c:formatCode>General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xVal>
          <c:yVal>
            <c:numRef>
              <c:f>Sheet1!$L$5:$L$25</c:f>
              <c:numCache>
                <c:formatCode>0.000</c:formatCode>
                <c:ptCount val="21"/>
                <c:pt idx="0">
                  <c:v>-1.0452456084881264E-15</c:v>
                </c:pt>
                <c:pt idx="1">
                  <c:v>-692.85860244124888</c:v>
                </c:pt>
                <c:pt idx="2">
                  <c:v>-1051.7734158725179</c:v>
                </c:pt>
                <c:pt idx="3">
                  <c:v>-1280.6139703106496</c:v>
                </c:pt>
                <c:pt idx="4">
                  <c:v>-1427.4870867021732</c:v>
                </c:pt>
                <c:pt idx="5">
                  <c:v>-1516.3746581556468</c:v>
                </c:pt>
                <c:pt idx="6">
                  <c:v>-1561.7153192733524</c:v>
                </c:pt>
                <c:pt idx="7">
                  <c:v>-1573.0581702102236</c:v>
                </c:pt>
                <c:pt idx="8">
                  <c:v>-1557.0702079000528</c:v>
                </c:pt>
                <c:pt idx="9">
                  <c:v>-1518.5574257702815</c:v>
                </c:pt>
                <c:pt idx="10">
                  <c:v>-1461.0395334023367</c:v>
                </c:pt>
                <c:pt idx="11">
                  <c:v>-1387.0932216308431</c:v>
                </c:pt>
                <c:pt idx="12">
                  <c:v>-1298.5606637588203</c:v>
                </c:pt>
                <c:pt idx="13">
                  <c:v>-1196.6685795875576</c:v>
                </c:pt>
                <c:pt idx="14">
                  <c:v>-1082.0754497623227</c:v>
                </c:pt>
                <c:pt idx="15">
                  <c:v>-954.84207649613404</c:v>
                </c:pt>
                <c:pt idx="16">
                  <c:v>-814.28779263899503</c:v>
                </c:pt>
                <c:pt idx="17">
                  <c:v>-658.61488142197447</c:v>
                </c:pt>
                <c:pt idx="18">
                  <c:v>-483.91018575158625</c:v>
                </c:pt>
                <c:pt idx="19">
                  <c:v>-280.72175497381068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44E-B04E-A697-88AE7780BD60}"/>
            </c:ext>
          </c:extLst>
        </c:ser>
        <c:ser>
          <c:idx val="2"/>
          <c:order val="2"/>
          <c:spPr>
            <a:ln w="47625">
              <a:noFill/>
            </a:ln>
          </c:spPr>
          <c:xVal>
            <c:numRef>
              <c:f>Sheet1!$E$5:$E$25</c:f>
              <c:numCache>
                <c:formatCode>General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xVal>
          <c:yVal>
            <c:numRef>
              <c:f>Sheet1!$M$5:$M$25</c:f>
              <c:numCache>
                <c:formatCode>0.0</c:formatCode>
                <c:ptCount val="21"/>
                <c:pt idx="0">
                  <c:v>-1.0124430484881264E-15</c:v>
                </c:pt>
                <c:pt idx="1">
                  <c:v>-408.71684578952994</c:v>
                </c:pt>
                <c:pt idx="2">
                  <c:v>-535.76752933956686</c:v>
                </c:pt>
                <c:pt idx="3">
                  <c:v>-578.76552354311195</c:v>
                </c:pt>
                <c:pt idx="4">
                  <c:v>-580.52151633180324</c:v>
                </c:pt>
                <c:pt idx="5">
                  <c:v>-560.50388108558343</c:v>
                </c:pt>
                <c:pt idx="6">
                  <c:v>-529.2809369637705</c:v>
                </c:pt>
                <c:pt idx="7">
                  <c:v>-493.06403877487423</c:v>
                </c:pt>
                <c:pt idx="8">
                  <c:v>-455.62645010188794</c:v>
                </c:pt>
                <c:pt idx="9">
                  <c:v>-419.25298714653059</c:v>
                </c:pt>
                <c:pt idx="10">
                  <c:v>-385.25665168190699</c:v>
                </c:pt>
                <c:pt idx="11">
                  <c:v>-354.27434863814278</c:v>
                </c:pt>
                <c:pt idx="12">
                  <c:v>-326.43621355639129</c:v>
                </c:pt>
                <c:pt idx="13">
                  <c:v>-301.45220515294648</c:v>
                </c:pt>
                <c:pt idx="14">
                  <c:v>-278.632249762323</c:v>
                </c:pt>
                <c:pt idx="15">
                  <c:v>-256.83411370543649</c:v>
                </c:pt>
                <c:pt idx="16">
                  <c:v>-234.30049988537223</c:v>
                </c:pt>
                <c:pt idx="17">
                  <c:v>-208.26729024809941</c:v>
                </c:pt>
                <c:pt idx="18">
                  <c:v>-173.95140020941807</c:v>
                </c:pt>
                <c:pt idx="19">
                  <c:v>-121.1156800787644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44E-B04E-A697-88AE7780B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8441624"/>
        <c:axId val="2119661464"/>
      </c:scatterChart>
      <c:valAx>
        <c:axId val="2128441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19661464"/>
        <c:crosses val="autoZero"/>
        <c:crossBetween val="midCat"/>
      </c:valAx>
      <c:valAx>
        <c:axId val="211966146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21284416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342900</xdr:colOff>
      <xdr:row>1</xdr:row>
      <xdr:rowOff>12700</xdr:rowOff>
    </xdr:from>
    <xdr:to>
      <xdr:col>19</xdr:col>
      <xdr:colOff>787400</xdr:colOff>
      <xdr:row>15</xdr:row>
      <xdr:rowOff>88900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190500</xdr:colOff>
      <xdr:row>18</xdr:row>
      <xdr:rowOff>12700</xdr:rowOff>
    </xdr:from>
    <xdr:to>
      <xdr:col>19</xdr:col>
      <xdr:colOff>635000</xdr:colOff>
      <xdr:row>32</xdr:row>
      <xdr:rowOff>88900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762000</xdr:colOff>
      <xdr:row>29</xdr:row>
      <xdr:rowOff>139700</xdr:rowOff>
    </xdr:from>
    <xdr:to>
      <xdr:col>10</xdr:col>
      <xdr:colOff>178590</xdr:colOff>
      <xdr:row>48</xdr:row>
      <xdr:rowOff>160446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5797D12-986A-C74A-AC1B-7D0F30B4D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" y="6032500"/>
          <a:ext cx="5156990" cy="38815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54888</xdr:rowOff>
    </xdr:from>
    <xdr:to>
      <xdr:col>4</xdr:col>
      <xdr:colOff>194849</xdr:colOff>
      <xdr:row>21</xdr:row>
      <xdr:rowOff>181435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3F6FD4F-9DA5-024F-8D4E-E3A300ED9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4118888"/>
          <a:ext cx="3496849" cy="329747"/>
        </a:xfrm>
        <a:prstGeom prst="rect">
          <a:avLst/>
        </a:prstGeom>
      </xdr:spPr>
    </xdr:pic>
    <xdr:clientData/>
  </xdr:twoCellAnchor>
  <xdr:twoCellAnchor editAs="oneCell">
    <xdr:from>
      <xdr:col>0</xdr:col>
      <xdr:colOff>599336</xdr:colOff>
      <xdr:row>22</xdr:row>
      <xdr:rowOff>99273</xdr:rowOff>
    </xdr:from>
    <xdr:to>
      <xdr:col>3</xdr:col>
      <xdr:colOff>16180</xdr:colOff>
      <xdr:row>24</xdr:row>
      <xdr:rowOff>144833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5FCA543-1B75-A14A-B363-380C4FDA1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99336" y="4569673"/>
          <a:ext cx="1893344" cy="451960"/>
        </a:xfrm>
        <a:prstGeom prst="rect">
          <a:avLst/>
        </a:prstGeom>
      </xdr:spPr>
    </xdr:pic>
    <xdr:clientData/>
  </xdr:twoCellAnchor>
  <xdr:twoCellAnchor editAs="oneCell">
    <xdr:from>
      <xdr:col>0</xdr:col>
      <xdr:colOff>599336</xdr:colOff>
      <xdr:row>25</xdr:row>
      <xdr:rowOff>203061</xdr:rowOff>
    </xdr:from>
    <xdr:to>
      <xdr:col>3</xdr:col>
      <xdr:colOff>17562</xdr:colOff>
      <xdr:row>28</xdr:row>
      <xdr:rowOff>20703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85E7C6E-7515-474A-8713-EFB3DCDE7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99336" y="5283061"/>
          <a:ext cx="1894726" cy="427242"/>
        </a:xfrm>
        <a:prstGeom prst="rect">
          <a:avLst/>
        </a:prstGeom>
      </xdr:spPr>
    </xdr:pic>
    <xdr:clientData/>
  </xdr:twoCellAnchor>
  <xdr:twoCellAnchor editAs="oneCell">
    <xdr:from>
      <xdr:col>17</xdr:col>
      <xdr:colOff>800100</xdr:colOff>
      <xdr:row>13</xdr:row>
      <xdr:rowOff>0</xdr:rowOff>
    </xdr:from>
    <xdr:to>
      <xdr:col>23</xdr:col>
      <xdr:colOff>419100</xdr:colOff>
      <xdr:row>37</xdr:row>
      <xdr:rowOff>114300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A4B4D8E-B4CB-6546-B3F8-472375505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582400" y="2641600"/>
          <a:ext cx="4572000" cy="499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25"/>
  <sheetViews>
    <sheetView tabSelected="1" workbookViewId="0">
      <selection activeCell="M28" sqref="M28"/>
    </sheetView>
  </sheetViews>
  <sheetFormatPr baseColWidth="10" defaultRowHeight="16" x14ac:dyDescent="0.2"/>
  <cols>
    <col min="5" max="5" width="6.1640625" customWidth="1"/>
    <col min="6" max="6" width="6.5" customWidth="1"/>
    <col min="7" max="10" width="4.83203125" bestFit="1" customWidth="1"/>
    <col min="11" max="11" width="6.6640625" bestFit="1" customWidth="1"/>
    <col min="12" max="12" width="9.33203125" bestFit="1" customWidth="1"/>
    <col min="13" max="13" width="6.83203125" bestFit="1" customWidth="1"/>
  </cols>
  <sheetData>
    <row r="3" spans="1:13" x14ac:dyDescent="0.2">
      <c r="C3" t="s">
        <v>4</v>
      </c>
      <c r="D3" t="s">
        <v>6</v>
      </c>
      <c r="E3" t="s">
        <v>1</v>
      </c>
      <c r="F3" t="s">
        <v>1</v>
      </c>
      <c r="L3" t="s">
        <v>16</v>
      </c>
      <c r="M3" t="s">
        <v>16</v>
      </c>
    </row>
    <row r="4" spans="1:13" x14ac:dyDescent="0.2">
      <c r="C4" t="s">
        <v>3</v>
      </c>
      <c r="D4" t="s">
        <v>5</v>
      </c>
      <c r="E4" t="s">
        <v>8</v>
      </c>
      <c r="F4" t="s">
        <v>7</v>
      </c>
      <c r="G4" t="s">
        <v>0</v>
      </c>
      <c r="H4" t="s">
        <v>9</v>
      </c>
      <c r="I4" t="s">
        <v>11</v>
      </c>
      <c r="J4" t="s">
        <v>12</v>
      </c>
      <c r="K4" t="s">
        <v>13</v>
      </c>
      <c r="L4" t="s">
        <v>14</v>
      </c>
      <c r="M4" t="s">
        <v>15</v>
      </c>
    </row>
    <row r="5" spans="1:13" x14ac:dyDescent="0.2">
      <c r="A5">
        <v>1</v>
      </c>
      <c r="B5" t="s">
        <v>1</v>
      </c>
      <c r="C5">
        <v>122</v>
      </c>
      <c r="D5">
        <v>6.2</v>
      </c>
      <c r="E5">
        <v>0</v>
      </c>
      <c r="F5" s="1">
        <v>9.9999999999999995E-21</v>
      </c>
      <c r="G5" s="1">
        <f>EXP($C$5*F5^2*($D$5-$D$6)^2/(8.314*$B$9))</f>
        <v>1</v>
      </c>
      <c r="H5" s="1">
        <f>EXP($C$6*(1-F5)^2*($D$5-$D$6)^2/(8.314*$B$9))</f>
        <v>1.4125784911902604</v>
      </c>
      <c r="I5" s="1">
        <f>F5*G5</f>
        <v>9.9999999999999995E-21</v>
      </c>
      <c r="J5" s="1">
        <f>(1-F5)*H5</f>
        <v>1.4125784911902604</v>
      </c>
      <c r="K5" s="2">
        <f>F5*(1-F5)*($D$5-$D$6)^2*(E5*$C$5+(1-E5)*$C$6)*4.184</f>
        <v>3.2802559999999987E-17</v>
      </c>
      <c r="L5" s="3">
        <f>(F5*LN(F5)+(1-F5)*LN(1-F5))*8.314*$B$9</f>
        <v>-1.0452456084881264E-15</v>
      </c>
      <c r="M5" s="2">
        <f>K5+L5</f>
        <v>-1.0124430484881264E-15</v>
      </c>
    </row>
    <row r="6" spans="1:13" x14ac:dyDescent="0.2">
      <c r="A6">
        <v>2</v>
      </c>
      <c r="B6" t="s">
        <v>2</v>
      </c>
      <c r="C6">
        <v>64</v>
      </c>
      <c r="D6">
        <v>9.6999999999999993</v>
      </c>
      <c r="E6">
        <v>0.05</v>
      </c>
      <c r="F6" s="1">
        <f t="shared" ref="F6:F25" si="0">E6*$C$5/(E6*$C$5+(1-E6)*$C$6)</f>
        <v>9.1180866965620347E-2</v>
      </c>
      <c r="G6" s="1">
        <f t="shared" ref="G6:G25" si="1">EXP($C$5*F6^2*($D$5-$D$6)^2/(8.314*$B$9))</f>
        <v>1.0054893378862366</v>
      </c>
      <c r="H6" s="1">
        <f t="shared" ref="H6:H25" si="2">EXP($C$6*(1-F6)^2*($D$5-$D$6)^2/(8.314*$B$9))</f>
        <v>1.33015799914042</v>
      </c>
      <c r="I6" s="1">
        <f t="shared" ref="I6:I25" si="3">F6*G6</f>
        <v>9.1681389553154621E-2</v>
      </c>
      <c r="J6" s="1">
        <f t="shared" ref="J6:J25" si="4">(1-F6)*H6</f>
        <v>1.2088730395775416</v>
      </c>
      <c r="K6" s="2">
        <f t="shared" ref="K6:K25" si="5">F6*(1-F6)*($D$5-$D$6)^2*(E6*$C$5+(1-E6)*$C$6)*4.184</f>
        <v>284.14175665171894</v>
      </c>
      <c r="L6" s="3">
        <f t="shared" ref="L6:L25" si="6">(F6*LN(F6)+(1-F6)*LN(1-F6))*8.314*$B$9</f>
        <v>-692.85860244124888</v>
      </c>
      <c r="M6" s="2">
        <f t="shared" ref="M6:M25" si="7">K6+L6</f>
        <v>-408.71684578952994</v>
      </c>
    </row>
    <row r="7" spans="1:13" x14ac:dyDescent="0.2">
      <c r="E7">
        <v>0.1</v>
      </c>
      <c r="F7" s="1">
        <f t="shared" si="0"/>
        <v>0.17478510028653296</v>
      </c>
      <c r="G7" s="1">
        <f t="shared" si="1"/>
        <v>1.020319238508308</v>
      </c>
      <c r="H7" s="1">
        <f t="shared" si="2"/>
        <v>1.2651893210149356</v>
      </c>
      <c r="I7" s="1">
        <f t="shared" si="3"/>
        <v>0.17833660042695354</v>
      </c>
      <c r="J7" s="1">
        <f t="shared" si="4"/>
        <v>1.0440530786598896</v>
      </c>
      <c r="K7" s="2">
        <f t="shared" si="5"/>
        <v>516.00588653295108</v>
      </c>
      <c r="L7" s="3">
        <f t="shared" si="6"/>
        <v>-1051.7734158725179</v>
      </c>
      <c r="M7" s="2">
        <f t="shared" si="7"/>
        <v>-535.76752933956686</v>
      </c>
    </row>
    <row r="8" spans="1:13" x14ac:dyDescent="0.2">
      <c r="B8" t="s">
        <v>10</v>
      </c>
      <c r="E8">
        <v>0.15</v>
      </c>
      <c r="F8" s="1">
        <f t="shared" si="0"/>
        <v>0.2517193947730399</v>
      </c>
      <c r="G8" s="1">
        <f t="shared" si="1"/>
        <v>1.042603742133273</v>
      </c>
      <c r="H8" s="1">
        <f t="shared" si="2"/>
        <v>1.2133766370659709</v>
      </c>
      <c r="I8" s="1">
        <f t="shared" si="3"/>
        <v>0.26244358295789405</v>
      </c>
      <c r="J8" s="1">
        <f t="shared" si="4"/>
        <v>0.90794620435197826</v>
      </c>
      <c r="K8" s="2">
        <f t="shared" si="5"/>
        <v>701.84844676753767</v>
      </c>
      <c r="L8" s="3">
        <f t="shared" si="6"/>
        <v>-1280.6139703106496</v>
      </c>
      <c r="M8" s="2">
        <f t="shared" si="7"/>
        <v>-578.76552354311195</v>
      </c>
    </row>
    <row r="9" spans="1:13" x14ac:dyDescent="0.2">
      <c r="B9">
        <v>273</v>
      </c>
      <c r="E9">
        <v>0.2</v>
      </c>
      <c r="F9" s="1">
        <f t="shared" si="0"/>
        <v>0.32275132275132273</v>
      </c>
      <c r="G9" s="1">
        <f t="shared" si="1"/>
        <v>1.07099675848159</v>
      </c>
      <c r="H9" s="1">
        <f t="shared" si="2"/>
        <v>1.1716708893396914</v>
      </c>
      <c r="I9" s="1">
        <f t="shared" si="3"/>
        <v>0.34566562046231208</v>
      </c>
      <c r="J9" s="1">
        <f t="shared" si="4"/>
        <v>0.79351255997608727</v>
      </c>
      <c r="K9" s="2">
        <f t="shared" si="5"/>
        <v>846.96557037036996</v>
      </c>
      <c r="L9" s="3">
        <f t="shared" si="6"/>
        <v>-1427.4870867021732</v>
      </c>
      <c r="M9" s="2">
        <f t="shared" si="7"/>
        <v>-580.52151633180324</v>
      </c>
    </row>
    <row r="10" spans="1:13" x14ac:dyDescent="0.2">
      <c r="E10">
        <v>0.25</v>
      </c>
      <c r="F10" s="1">
        <f t="shared" si="0"/>
        <v>0.38853503184713378</v>
      </c>
      <c r="G10" s="1">
        <f t="shared" si="1"/>
        <v>1.1045073149229439</v>
      </c>
      <c r="H10" s="1">
        <f t="shared" si="2"/>
        <v>1.1378581329840749</v>
      </c>
      <c r="I10" s="1">
        <f t="shared" si="3"/>
        <v>0.42913978477897818</v>
      </c>
      <c r="J10" s="1">
        <f t="shared" si="4"/>
        <v>0.69576038704758714</v>
      </c>
      <c r="K10" s="2">
        <f t="shared" si="5"/>
        <v>955.87077707006335</v>
      </c>
      <c r="L10" s="3">
        <f t="shared" si="6"/>
        <v>-1516.3746581556468</v>
      </c>
      <c r="M10" s="2">
        <f t="shared" si="7"/>
        <v>-560.50388108558343</v>
      </c>
    </row>
    <row r="11" spans="1:13" x14ac:dyDescent="0.2">
      <c r="E11">
        <v>0.3</v>
      </c>
      <c r="F11" s="1">
        <f t="shared" si="0"/>
        <v>0.44963144963144963</v>
      </c>
      <c r="G11" s="1">
        <f t="shared" si="1"/>
        <v>1.1423847319532028</v>
      </c>
      <c r="H11" s="1">
        <f t="shared" si="2"/>
        <v>1.1102982223891025</v>
      </c>
      <c r="I11" s="1">
        <f t="shared" si="3"/>
        <v>0.51365210306495357</v>
      </c>
      <c r="J11" s="1">
        <f t="shared" si="4"/>
        <v>0.61107322313306867</v>
      </c>
      <c r="K11" s="2">
        <f t="shared" si="5"/>
        <v>1032.4343823095819</v>
      </c>
      <c r="L11" s="3">
        <f t="shared" si="6"/>
        <v>-1561.7153192733524</v>
      </c>
      <c r="M11" s="2">
        <f t="shared" si="7"/>
        <v>-529.2809369637705</v>
      </c>
    </row>
    <row r="12" spans="1:13" x14ac:dyDescent="0.2">
      <c r="E12">
        <v>0.35</v>
      </c>
      <c r="F12" s="1">
        <f t="shared" si="0"/>
        <v>0.50652431791221819</v>
      </c>
      <c r="G12" s="1">
        <f t="shared" si="1"/>
        <v>1.1840451158009027</v>
      </c>
      <c r="H12" s="1">
        <f t="shared" si="2"/>
        <v>1.0877542855387266</v>
      </c>
      <c r="I12" s="1">
        <f t="shared" si="3"/>
        <v>0.59974764465834562</v>
      </c>
      <c r="J12" s="1">
        <f t="shared" si="4"/>
        <v>0.53678028800013089</v>
      </c>
      <c r="K12" s="2">
        <f t="shared" si="5"/>
        <v>1079.9941314353493</v>
      </c>
      <c r="L12" s="3">
        <f t="shared" si="6"/>
        <v>-1573.0581702102236</v>
      </c>
      <c r="M12" s="2">
        <f t="shared" si="7"/>
        <v>-493.06403877487423</v>
      </c>
    </row>
    <row r="13" spans="1:13" x14ac:dyDescent="0.2">
      <c r="E13">
        <v>0.4</v>
      </c>
      <c r="F13" s="1">
        <f t="shared" si="0"/>
        <v>0.55963302752293576</v>
      </c>
      <c r="G13" s="1">
        <f t="shared" si="1"/>
        <v>1.229023059760898</v>
      </c>
      <c r="H13" s="1">
        <f t="shared" si="2"/>
        <v>1.0692786658072846</v>
      </c>
      <c r="I13" s="1">
        <f t="shared" si="3"/>
        <v>0.68780189582949336</v>
      </c>
      <c r="J13" s="1">
        <f t="shared" si="4"/>
        <v>0.47087500879586847</v>
      </c>
      <c r="K13" s="2">
        <f t="shared" si="5"/>
        <v>1101.4437577981648</v>
      </c>
      <c r="L13" s="3">
        <f t="shared" si="6"/>
        <v>-1557.0702079000528</v>
      </c>
      <c r="M13" s="2">
        <f t="shared" si="7"/>
        <v>-455.62645010188794</v>
      </c>
    </row>
    <row r="14" spans="1:13" x14ac:dyDescent="0.2">
      <c r="E14">
        <v>0.45</v>
      </c>
      <c r="F14" s="1">
        <f t="shared" si="0"/>
        <v>0.60932297447280803</v>
      </c>
      <c r="G14" s="1">
        <f t="shared" si="1"/>
        <v>1.2769391683066791</v>
      </c>
      <c r="H14" s="1">
        <f t="shared" si="2"/>
        <v>1.0541349245926568</v>
      </c>
      <c r="I14" s="1">
        <f t="shared" si="3"/>
        <v>0.77806837225345937</v>
      </c>
      <c r="J14" s="1">
        <f t="shared" si="4"/>
        <v>0.41182629684418998</v>
      </c>
      <c r="K14" s="2">
        <f t="shared" si="5"/>
        <v>1099.3044386237509</v>
      </c>
      <c r="L14" s="3">
        <f t="shared" si="6"/>
        <v>-1518.5574257702815</v>
      </c>
      <c r="M14" s="2">
        <f t="shared" si="7"/>
        <v>-419.25298714653059</v>
      </c>
    </row>
    <row r="15" spans="1:13" x14ac:dyDescent="0.2">
      <c r="E15">
        <v>0.5</v>
      </c>
      <c r="F15" s="1">
        <f t="shared" si="0"/>
        <v>0.65591397849462363</v>
      </c>
      <c r="G15" s="1">
        <f t="shared" si="1"/>
        <v>1.3274777655699246</v>
      </c>
      <c r="H15" s="1">
        <f t="shared" si="2"/>
        <v>1.0417434272736916</v>
      </c>
      <c r="I15" s="1">
        <f t="shared" si="3"/>
        <v>0.8707112225781225</v>
      </c>
      <c r="J15" s="1">
        <f t="shared" si="4"/>
        <v>0.35844935131997996</v>
      </c>
      <c r="K15" s="2">
        <f t="shared" si="5"/>
        <v>1075.7828817204297</v>
      </c>
      <c r="L15" s="3">
        <f t="shared" si="6"/>
        <v>-1461.0395334023367</v>
      </c>
      <c r="M15" s="2">
        <f t="shared" si="7"/>
        <v>-385.25665168190699</v>
      </c>
    </row>
    <row r="16" spans="1:13" x14ac:dyDescent="0.2">
      <c r="E16">
        <v>0.55000000000000004</v>
      </c>
      <c r="F16" s="1">
        <f t="shared" si="0"/>
        <v>0.69968717413972892</v>
      </c>
      <c r="G16" s="1">
        <f t="shared" si="1"/>
        <v>1.3803713073877089</v>
      </c>
      <c r="H16" s="1">
        <f t="shared" si="2"/>
        <v>1.031642688064109</v>
      </c>
      <c r="I16" s="1">
        <f t="shared" si="3"/>
        <v>0.96582809932966918</v>
      </c>
      <c r="J16" s="1">
        <f t="shared" si="4"/>
        <v>0.3098155309306187</v>
      </c>
      <c r="K16" s="2">
        <f t="shared" si="5"/>
        <v>1032.8188729927003</v>
      </c>
      <c r="L16" s="3">
        <f t="shared" si="6"/>
        <v>-1387.0932216308431</v>
      </c>
      <c r="M16" s="2">
        <f t="shared" si="7"/>
        <v>-354.27434863814278</v>
      </c>
    </row>
    <row r="17" spans="5:13" x14ac:dyDescent="0.2">
      <c r="E17">
        <v>0.6</v>
      </c>
      <c r="F17" s="1">
        <f t="shared" si="0"/>
        <v>0.74089068825910931</v>
      </c>
      <c r="G17" s="1">
        <f t="shared" si="1"/>
        <v>1.4353892948910407</v>
      </c>
      <c r="H17" s="1">
        <f t="shared" si="2"/>
        <v>1.0234614534777717</v>
      </c>
      <c r="I17" s="1">
        <f t="shared" si="3"/>
        <v>1.0634665626115807</v>
      </c>
      <c r="J17" s="1">
        <f t="shared" si="4"/>
        <v>0.26518839280395706</v>
      </c>
      <c r="K17" s="2">
        <f t="shared" si="5"/>
        <v>972.12445020242899</v>
      </c>
      <c r="L17" s="3">
        <f t="shared" si="6"/>
        <v>-1298.5606637588203</v>
      </c>
      <c r="M17" s="2">
        <f t="shared" si="7"/>
        <v>-326.43621355639129</v>
      </c>
    </row>
    <row r="18" spans="5:13" x14ac:dyDescent="0.2">
      <c r="E18">
        <v>0.65</v>
      </c>
      <c r="F18" s="1">
        <f t="shared" si="0"/>
        <v>0.77974434611602761</v>
      </c>
      <c r="G18" s="1">
        <f t="shared" si="1"/>
        <v>1.4923302656092396</v>
      </c>
      <c r="H18" s="1">
        <f t="shared" si="2"/>
        <v>1.0168982353461704</v>
      </c>
      <c r="I18" s="1">
        <f t="shared" si="3"/>
        <v>1.1636360871466345</v>
      </c>
      <c r="J18" s="1">
        <f t="shared" si="4"/>
        <v>0.22397758575962842</v>
      </c>
      <c r="K18" s="2">
        <f t="shared" si="5"/>
        <v>895.21637443461111</v>
      </c>
      <c r="L18" s="3">
        <f t="shared" si="6"/>
        <v>-1196.6685795875576</v>
      </c>
      <c r="M18" s="2">
        <f t="shared" si="7"/>
        <v>-301.45220515294648</v>
      </c>
    </row>
    <row r="19" spans="5:13" x14ac:dyDescent="0.2">
      <c r="E19">
        <v>0.7</v>
      </c>
      <c r="F19" s="1">
        <f t="shared" si="0"/>
        <v>0.81644359464627148</v>
      </c>
      <c r="G19" s="1">
        <f t="shared" si="1"/>
        <v>1.551015922750941</v>
      </c>
      <c r="H19" s="1">
        <f t="shared" si="2"/>
        <v>1.0117060969982499</v>
      </c>
      <c r="I19" s="1">
        <f t="shared" si="3"/>
        <v>1.2663170153243819</v>
      </c>
      <c r="J19" s="1">
        <f t="shared" si="4"/>
        <v>0.18570513443944933</v>
      </c>
      <c r="K19" s="2">
        <f t="shared" si="5"/>
        <v>803.44319999999971</v>
      </c>
      <c r="L19" s="3">
        <f t="shared" si="6"/>
        <v>-1082.0754497623227</v>
      </c>
      <c r="M19" s="2">
        <f t="shared" si="7"/>
        <v>-278.632249762323</v>
      </c>
    </row>
    <row r="20" spans="5:13" x14ac:dyDescent="0.2">
      <c r="E20">
        <v>0.75</v>
      </c>
      <c r="F20" s="1">
        <f t="shared" si="0"/>
        <v>0.85116279069767442</v>
      </c>
      <c r="G20" s="1">
        <f t="shared" si="1"/>
        <v>1.6112867718475887</v>
      </c>
      <c r="H20" s="1">
        <f t="shared" si="2"/>
        <v>1.007681199939974</v>
      </c>
      <c r="I20" s="1">
        <f t="shared" si="3"/>
        <v>1.3714673453400406</v>
      </c>
      <c r="J20" s="1">
        <f t="shared" si="4"/>
        <v>0.14998045766548448</v>
      </c>
      <c r="K20" s="2">
        <f t="shared" si="5"/>
        <v>698.00796279069755</v>
      </c>
      <c r="L20" s="3">
        <f t="shared" si="6"/>
        <v>-954.84207649613404</v>
      </c>
      <c r="M20" s="2">
        <f t="shared" si="7"/>
        <v>-256.83411370543649</v>
      </c>
    </row>
    <row r="21" spans="5:13" x14ac:dyDescent="0.2">
      <c r="E21">
        <v>0.8</v>
      </c>
      <c r="F21" s="1">
        <f t="shared" si="0"/>
        <v>0.88405797101449279</v>
      </c>
      <c r="G21" s="1">
        <f t="shared" si="1"/>
        <v>1.6729988342213757</v>
      </c>
      <c r="H21" s="1">
        <f t="shared" si="2"/>
        <v>1.0046540801082255</v>
      </c>
      <c r="I21" s="1">
        <f t="shared" si="3"/>
        <v>1.4790279548913612</v>
      </c>
      <c r="J21" s="1">
        <f t="shared" si="4"/>
        <v>0.11648163247631596</v>
      </c>
      <c r="K21" s="2">
        <f t="shared" si="5"/>
        <v>579.9872927536228</v>
      </c>
      <c r="L21" s="3">
        <f t="shared" si="6"/>
        <v>-814.28779263899503</v>
      </c>
      <c r="M21" s="2">
        <f t="shared" si="7"/>
        <v>-234.30049988537223</v>
      </c>
    </row>
    <row r="22" spans="5:13" x14ac:dyDescent="0.2">
      <c r="E22">
        <v>0.85</v>
      </c>
      <c r="F22" s="1">
        <f t="shared" si="0"/>
        <v>0.91526919682259478</v>
      </c>
      <c r="G22" s="1">
        <f t="shared" si="1"/>
        <v>1.7360211390899662</v>
      </c>
      <c r="H22" s="1">
        <f t="shared" si="2"/>
        <v>1.0024829309753092</v>
      </c>
      <c r="I22" s="1">
        <f t="shared" si="3"/>
        <v>1.5889266736419194</v>
      </c>
      <c r="J22" s="1">
        <f t="shared" si="4"/>
        <v>8.4941183913177232E-2</v>
      </c>
      <c r="K22" s="2">
        <f t="shared" si="5"/>
        <v>450.34759117387506</v>
      </c>
      <c r="L22" s="3">
        <f t="shared" si="6"/>
        <v>-658.61488142197447</v>
      </c>
      <c r="M22" s="2">
        <f t="shared" si="7"/>
        <v>-208.26729024809941</v>
      </c>
    </row>
    <row r="23" spans="5:13" x14ac:dyDescent="0.2">
      <c r="E23">
        <v>0.9</v>
      </c>
      <c r="F23" s="1">
        <f t="shared" si="0"/>
        <v>0.94492254733218595</v>
      </c>
      <c r="G23" s="1">
        <f t="shared" si="1"/>
        <v>1.8002337850202967</v>
      </c>
      <c r="H23" s="1">
        <f t="shared" si="2"/>
        <v>1.0010483797910328</v>
      </c>
      <c r="I23" s="1">
        <f t="shared" si="3"/>
        <v>1.7010814939348415</v>
      </c>
      <c r="J23" s="1">
        <f t="shared" si="4"/>
        <v>5.5135194756132551E-2</v>
      </c>
      <c r="K23" s="2">
        <f t="shared" si="5"/>
        <v>309.95878554216819</v>
      </c>
      <c r="L23" s="3">
        <f t="shared" si="6"/>
        <v>-483.91018575158625</v>
      </c>
      <c r="M23" s="2">
        <f t="shared" si="7"/>
        <v>-173.95140020941807</v>
      </c>
    </row>
    <row r="24" spans="5:13" x14ac:dyDescent="0.2">
      <c r="E24">
        <v>0.95</v>
      </c>
      <c r="F24" s="1">
        <f t="shared" si="0"/>
        <v>0.97313182199832071</v>
      </c>
      <c r="G24" s="1">
        <f t="shared" si="1"/>
        <v>1.8655264220539995</v>
      </c>
      <c r="H24" s="1">
        <f t="shared" si="2"/>
        <v>1.0002493870955136</v>
      </c>
      <c r="I24" s="1">
        <f t="shared" si="3"/>
        <v>1.8154031260794168</v>
      </c>
      <c r="J24" s="1">
        <f t="shared" si="4"/>
        <v>2.687487857855287E-2</v>
      </c>
      <c r="K24" s="2">
        <f t="shared" si="5"/>
        <v>159.60607489504628</v>
      </c>
      <c r="L24" s="3">
        <f t="shared" si="6"/>
        <v>-280.72175497381068</v>
      </c>
      <c r="M24" s="2">
        <f t="shared" si="7"/>
        <v>-121.1156800787644</v>
      </c>
    </row>
    <row r="25" spans="5:13" x14ac:dyDescent="0.2">
      <c r="E25">
        <f>1-1E-20</f>
        <v>1</v>
      </c>
      <c r="F25" s="1">
        <f t="shared" si="0"/>
        <v>1</v>
      </c>
      <c r="G25" s="1">
        <f t="shared" si="1"/>
        <v>1.9317970477162201</v>
      </c>
      <c r="H25" s="1">
        <f t="shared" si="2"/>
        <v>1</v>
      </c>
      <c r="I25" s="1">
        <f t="shared" si="3"/>
        <v>1.9317970477162201</v>
      </c>
      <c r="J25" s="1">
        <f t="shared" si="4"/>
        <v>0</v>
      </c>
      <c r="K25" s="2">
        <f t="shared" si="5"/>
        <v>0</v>
      </c>
      <c r="L25" s="3" t="e">
        <f t="shared" si="6"/>
        <v>#NUM!</v>
      </c>
      <c r="M25" s="2" t="e">
        <f t="shared" si="7"/>
        <v>#NUM!</v>
      </c>
    </row>
  </sheetData>
  <pageMargins left="0.75" right="0.75" top="1" bottom="1" header="0.5" footer="0.5"/>
  <pageSetup scale="50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DR4XB-2QBXH-MDT76-B4JMQ-YQ34D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</dc:creator>
  <cp:lastModifiedBy>Microsoft Office User</cp:lastModifiedBy>
  <dcterms:created xsi:type="dcterms:W3CDTF">2017-04-12T09:17:13Z</dcterms:created>
  <dcterms:modified xsi:type="dcterms:W3CDTF">2020-04-15T02:05:57Z</dcterms:modified>
</cp:coreProperties>
</file>